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Dropbox (Daymark EA)FDrive\Dropbox (Daymark EA)\Security Group Project Share\PSEGLI Secure\2019 FIT V Solar\supporting materials\"/>
    </mc:Choice>
  </mc:AlternateContent>
  <xr:revisionPtr revIDLastSave="0" documentId="13_ncr:1_{394DD65E-E42F-4C3B-AE07-86182EBFDBC9}" xr6:coauthVersionLast="44" xr6:coauthVersionMax="44" xr10:uidLastSave="{00000000-0000-0000-0000-000000000000}"/>
  <bookViews>
    <workbookView xWindow="-120" yWindow="-16320" windowWidth="29040" windowHeight="15840" xr2:uid="{E5A8611B-00DC-4FCB-A555-96BE8045425F}"/>
  </bookViews>
  <sheets>
    <sheet name="Calc_PriceCap" sheetId="1" r:id="rId1"/>
    <sheet name="Calc_AvailMW" sheetId="2" r:id="rId2"/>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2" l="1"/>
  <c r="B76" i="2" s="1"/>
  <c r="C72" i="2"/>
  <c r="C71" i="2"/>
  <c r="C70" i="2"/>
  <c r="C76" i="2"/>
  <c r="C10" i="1"/>
  <c r="C76" i="1" s="1"/>
  <c r="B76" i="1"/>
  <c r="C72" i="1"/>
  <c r="C71" i="1"/>
  <c r="C70" i="1"/>
</calcChain>
</file>

<file path=xl/sharedStrings.xml><?xml version="1.0" encoding="utf-8"?>
<sst xmlns="http://schemas.openxmlformats.org/spreadsheetml/2006/main" count="28" uniqueCount="20">
  <si>
    <t>Enter Total Awarded Capacity (in kW)</t>
  </si>
  <si>
    <t>Price Cap ($/kWh)</t>
  </si>
  <si>
    <t>Qmin</t>
  </si>
  <si>
    <t>Qmax</t>
  </si>
  <si>
    <t>m</t>
  </si>
  <si>
    <t>b</t>
  </si>
  <si>
    <t>Sloped Offer Price Cap</t>
  </si>
  <si>
    <t>Interim calculations below: do not alter.</t>
  </si>
  <si>
    <t>Pmin</t>
  </si>
  <si>
    <t>Pmax</t>
  </si>
  <si>
    <t>input any value between 0 and the Maximum Price Cap of $0.1649/kWh</t>
  </si>
  <si>
    <t>/kWh</t>
  </si>
  <si>
    <t>Enter Bid Price (in $/kWh)</t>
  </si>
  <si>
    <t>Total Accepted Capacity Limit</t>
  </si>
  <si>
    <t>kW</t>
  </si>
  <si>
    <t>Solar Communities Feed-In Tariff</t>
  </si>
  <si>
    <t>A. Price Cap Calculator</t>
  </si>
  <si>
    <t>B. Total Capacity under Price Cap Calculator</t>
  </si>
  <si>
    <t>Last update:</t>
  </si>
  <si>
    <t>input any value between 200 and 20,000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</si>
</sst>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 #,##0.0000_);_(* \(#,##0.0000\);_(* &quot;-&quot;??_);_(@_)"/>
    <numFmt numFmtId="166" formatCode="_(&quot;$&quot;* #,##0.0000_);_(&quot;$&quot;* \(#,##0.0000\);_(&quot;$&quot;* &quot;-&quot;??_);_(@_)"/>
    <numFmt numFmtId="167" formatCode="0.0000000"/>
  </numFmts>
  <fonts count="1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0" tint="-0.249977111117893"/>
      <name val="Calibri"/>
      <family val="2"/>
      <scheme val="minor"/>
    </font>
    <font>
      <sz val="12"/>
      <color theme="1"/>
      <name val="Calibri"/>
      <family val="2"/>
      <scheme val="minor"/>
    </font>
    <font>
      <b/>
      <u/>
      <sz val="11"/>
      <color theme="0" tint="-0.249977111117893"/>
      <name val="Calibri"/>
      <family val="2"/>
      <scheme val="minor"/>
    </font>
    <font>
      <u/>
      <sz val="11"/>
      <color theme="1"/>
      <name val="Calibri"/>
      <family val="2"/>
      <scheme val="minor"/>
    </font>
    <font>
      <b/>
      <sz val="12"/>
      <color theme="1"/>
      <name val="Calibri"/>
      <family val="2"/>
      <scheme val="minor"/>
    </font>
    <font>
      <b/>
      <i/>
      <sz val="14"/>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4">
    <xf numFmtId="0" fontId="0" fillId="0" borderId="0" xfId="0"/>
    <xf numFmtId="0" fontId="3" fillId="0" borderId="0" xfId="0" applyFont="1"/>
    <xf numFmtId="0" fontId="5" fillId="0" borderId="0" xfId="0" applyFont="1" applyAlignment="1">
      <alignment horizontal="right"/>
    </xf>
    <xf numFmtId="0" fontId="7" fillId="0" borderId="0" xfId="0" applyFont="1"/>
    <xf numFmtId="0" fontId="0" fillId="3" borderId="0" xfId="0" applyFill="1"/>
    <xf numFmtId="0" fontId="6" fillId="3" borderId="0" xfId="0" applyFont="1" applyFill="1" applyBorder="1"/>
    <xf numFmtId="164" fontId="4" fillId="3" borderId="0" xfId="1" applyNumberFormat="1" applyFont="1" applyFill="1" applyBorder="1"/>
    <xf numFmtId="167" fontId="4" fillId="3" borderId="0" xfId="0" applyNumberFormat="1" applyFont="1" applyFill="1" applyBorder="1"/>
    <xf numFmtId="0" fontId="4" fillId="3" borderId="0" xfId="0" applyFont="1" applyFill="1" applyBorder="1"/>
    <xf numFmtId="0" fontId="4" fillId="3" borderId="0" xfId="0" applyFont="1" applyFill="1"/>
    <xf numFmtId="165" fontId="4" fillId="3" borderId="0" xfId="1" applyNumberFormat="1" applyFont="1" applyFill="1"/>
    <xf numFmtId="164" fontId="4" fillId="3" borderId="0" xfId="0" applyNumberFormat="1" applyFont="1" applyFill="1"/>
    <xf numFmtId="164" fontId="5" fillId="2" borderId="1" xfId="1" applyNumberFormat="1" applyFont="1" applyFill="1" applyBorder="1"/>
    <xf numFmtId="165" fontId="4" fillId="3" borderId="0" xfId="1" applyNumberFormat="1" applyFont="1" applyFill="1" applyBorder="1"/>
    <xf numFmtId="164" fontId="4" fillId="3" borderId="0" xfId="0" applyNumberFormat="1" applyFont="1" applyFill="1" applyBorder="1"/>
    <xf numFmtId="0" fontId="0" fillId="0" borderId="0" xfId="0" quotePrefix="1"/>
    <xf numFmtId="166" fontId="5" fillId="2" borderId="1" xfId="2" applyNumberFormat="1" applyFont="1" applyFill="1" applyBorder="1"/>
    <xf numFmtId="166" fontId="8" fillId="0" borderId="2" xfId="2" applyNumberFormat="1" applyFont="1" applyBorder="1"/>
    <xf numFmtId="0" fontId="2" fillId="0" borderId="3" xfId="0" quotePrefix="1" applyFont="1" applyBorder="1"/>
    <xf numFmtId="164" fontId="8" fillId="0" borderId="2" xfId="1" applyNumberFormat="1" applyFont="1" applyBorder="1"/>
    <xf numFmtId="0" fontId="2" fillId="0" borderId="3" xfId="0" applyFont="1" applyBorder="1"/>
    <xf numFmtId="0" fontId="9" fillId="0" borderId="0" xfId="0" applyFont="1"/>
    <xf numFmtId="0" fontId="10" fillId="0" borderId="0" xfId="0" applyFont="1"/>
    <xf numFmtId="14" fontId="3" fillId="0" borderId="0" xfId="0" applyNumberFormat="1" applyFo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Calc_PriceCap!$C$69</c:f>
              <c:strCache>
                <c:ptCount val="1"/>
                <c:pt idx="0">
                  <c:v>Sloped Offer Price Cap</c:v>
                </c:pt>
              </c:strCache>
            </c:strRef>
          </c:tx>
          <c:spPr>
            <a:ln w="25400" cap="rnd">
              <a:solidFill>
                <a:schemeClr val="accent1"/>
              </a:solidFill>
              <a:round/>
            </a:ln>
            <a:effectLst/>
          </c:spPr>
          <c:marker>
            <c:symbol val="none"/>
          </c:marker>
          <c:xVal>
            <c:numRef>
              <c:f>Calc_PriceCap!$B$70:$B$74</c:f>
              <c:numCache>
                <c:formatCode>General</c:formatCode>
                <c:ptCount val="5"/>
                <c:pt idx="0">
                  <c:v>0</c:v>
                </c:pt>
                <c:pt idx="1">
                  <c:v>15</c:v>
                </c:pt>
                <c:pt idx="2">
                  <c:v>20</c:v>
                </c:pt>
                <c:pt idx="3">
                  <c:v>20</c:v>
                </c:pt>
              </c:numCache>
            </c:numRef>
          </c:xVal>
          <c:yVal>
            <c:numRef>
              <c:f>Calc_PriceCap!$C$70:$C$74</c:f>
              <c:numCache>
                <c:formatCode>_(* #,##0.0000_);_(* \(#,##0.0000\);_(* "-"??_);_(@_)</c:formatCode>
                <c:ptCount val="5"/>
                <c:pt idx="0">
                  <c:v>0.16489999999999999</c:v>
                </c:pt>
                <c:pt idx="1">
                  <c:v>0.1449995</c:v>
                </c:pt>
                <c:pt idx="2">
                  <c:v>0.13</c:v>
                </c:pt>
                <c:pt idx="3">
                  <c:v>0</c:v>
                </c:pt>
              </c:numCache>
            </c:numRef>
          </c:yVal>
          <c:smooth val="0"/>
          <c:extLst>
            <c:ext xmlns:c16="http://schemas.microsoft.com/office/drawing/2014/chart" uri="{C3380CC4-5D6E-409C-BE32-E72D297353CC}">
              <c16:uniqueId val="{00000000-E812-4DEE-BCD0-2925C75AF6DD}"/>
            </c:ext>
          </c:extLst>
        </c:ser>
        <c:ser>
          <c:idx val="1"/>
          <c:order val="1"/>
          <c:tx>
            <c:v>Input Point</c:v>
          </c:tx>
          <c:spPr>
            <a:ln w="25400" cap="rnd">
              <a:noFill/>
              <a:round/>
            </a:ln>
            <a:effectLst/>
          </c:spPr>
          <c:marker>
            <c:symbol val="circle"/>
            <c:size val="5"/>
            <c:spPr>
              <a:solidFill>
                <a:schemeClr val="accent2"/>
              </a:solidFill>
              <a:ln w="38100">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Calc_PriceCap!$B$76</c:f>
              <c:numCache>
                <c:formatCode>_(* #,##0_);_(* \(#,##0\);_(* "-"??_);_(@_)</c:formatCode>
                <c:ptCount val="1"/>
                <c:pt idx="0">
                  <c:v>10</c:v>
                </c:pt>
              </c:numCache>
            </c:numRef>
          </c:xVal>
          <c:yVal>
            <c:numRef>
              <c:f>Calc_PriceCap!$C$76</c:f>
              <c:numCache>
                <c:formatCode>_(* #,##0.0000_);_(* \(#,##0.0000\);_(* "-"??_);_(@_)</c:formatCode>
                <c:ptCount val="1"/>
                <c:pt idx="0">
                  <c:v>0.15160000000000001</c:v>
                </c:pt>
              </c:numCache>
            </c:numRef>
          </c:yVal>
          <c:smooth val="0"/>
          <c:extLst>
            <c:ext xmlns:c16="http://schemas.microsoft.com/office/drawing/2014/chart" uri="{C3380CC4-5D6E-409C-BE32-E72D297353CC}">
              <c16:uniqueId val="{00000002-E812-4DEE-BCD0-2925C75AF6DD}"/>
            </c:ext>
          </c:extLst>
        </c:ser>
        <c:dLbls>
          <c:showLegendKey val="0"/>
          <c:showVal val="0"/>
          <c:showCatName val="0"/>
          <c:showSerName val="0"/>
          <c:showPercent val="0"/>
          <c:showBubbleSize val="0"/>
        </c:dLbls>
        <c:axId val="454264976"/>
        <c:axId val="454261040"/>
      </c:scatterChart>
      <c:valAx>
        <c:axId val="454264976"/>
        <c:scaling>
          <c:orientation val="minMax"/>
          <c:max val="22"/>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Awarded Capacity (MW)</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4261040"/>
        <c:crosses val="autoZero"/>
        <c:crossBetween val="midCat"/>
      </c:valAx>
      <c:valAx>
        <c:axId val="454261040"/>
        <c:scaling>
          <c:orientation val="minMax"/>
          <c:min val="0.1200000000000000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Price Cap
($/kWh)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000_);_(* \(#,##0.0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426497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Calc_AvailMW!$C$69</c:f>
              <c:strCache>
                <c:ptCount val="1"/>
                <c:pt idx="0">
                  <c:v>Sloped Offer Price Cap</c:v>
                </c:pt>
              </c:strCache>
            </c:strRef>
          </c:tx>
          <c:spPr>
            <a:ln w="25400" cap="rnd">
              <a:solidFill>
                <a:schemeClr val="accent1"/>
              </a:solidFill>
              <a:round/>
            </a:ln>
            <a:effectLst/>
          </c:spPr>
          <c:marker>
            <c:symbol val="none"/>
          </c:marker>
          <c:xVal>
            <c:numRef>
              <c:f>Calc_AvailMW!$B$70:$B$74</c:f>
              <c:numCache>
                <c:formatCode>General</c:formatCode>
                <c:ptCount val="5"/>
                <c:pt idx="0">
                  <c:v>0</c:v>
                </c:pt>
                <c:pt idx="1">
                  <c:v>15</c:v>
                </c:pt>
                <c:pt idx="2">
                  <c:v>20</c:v>
                </c:pt>
                <c:pt idx="3">
                  <c:v>20</c:v>
                </c:pt>
                <c:pt idx="4">
                  <c:v>30</c:v>
                </c:pt>
              </c:numCache>
            </c:numRef>
          </c:xVal>
          <c:yVal>
            <c:numRef>
              <c:f>Calc_AvailMW!$C$70:$C$74</c:f>
              <c:numCache>
                <c:formatCode>_(* #,##0.0000_);_(* \(#,##0.0000\);_(* "-"??_);_(@_)</c:formatCode>
                <c:ptCount val="5"/>
                <c:pt idx="0">
                  <c:v>0.16489999999999999</c:v>
                </c:pt>
                <c:pt idx="1">
                  <c:v>0.1449995</c:v>
                </c:pt>
                <c:pt idx="2">
                  <c:v>0.13</c:v>
                </c:pt>
                <c:pt idx="3">
                  <c:v>0</c:v>
                </c:pt>
                <c:pt idx="4">
                  <c:v>0</c:v>
                </c:pt>
              </c:numCache>
            </c:numRef>
          </c:yVal>
          <c:smooth val="0"/>
          <c:extLst>
            <c:ext xmlns:c16="http://schemas.microsoft.com/office/drawing/2014/chart" uri="{C3380CC4-5D6E-409C-BE32-E72D297353CC}">
              <c16:uniqueId val="{00000000-2533-4F4E-AE3E-9818CB3F4E4E}"/>
            </c:ext>
          </c:extLst>
        </c:ser>
        <c:ser>
          <c:idx val="1"/>
          <c:order val="1"/>
          <c:tx>
            <c:v>Input Point</c:v>
          </c:tx>
          <c:spPr>
            <a:ln w="25400" cap="rnd">
              <a:noFill/>
              <a:round/>
            </a:ln>
            <a:effectLst/>
          </c:spPr>
          <c:marker>
            <c:symbol val="circle"/>
            <c:size val="5"/>
            <c:spPr>
              <a:solidFill>
                <a:schemeClr val="accent2"/>
              </a:solidFill>
              <a:ln w="38100">
                <a:solidFill>
                  <a:schemeClr val="accent2"/>
                </a:solidFill>
              </a:ln>
              <a:effectLst/>
            </c:spPr>
          </c:marker>
          <c:xVal>
            <c:numRef>
              <c:f>Calc_AvailMW!$B$76</c:f>
              <c:numCache>
                <c:formatCode>_(* #,##0_);_(* \(#,##0\);_(* "-"??_);_(@_)</c:formatCode>
                <c:ptCount val="1"/>
                <c:pt idx="0">
                  <c:v>11.231</c:v>
                </c:pt>
              </c:numCache>
            </c:numRef>
          </c:xVal>
          <c:yVal>
            <c:numRef>
              <c:f>Calc_AvailMW!$C$76</c:f>
              <c:numCache>
                <c:formatCode>_(* #,##0.0000_);_(* \(#,##0.0000\);_(* "-"??_);_(@_)</c:formatCode>
                <c:ptCount val="1"/>
                <c:pt idx="0">
                  <c:v>0.15</c:v>
                </c:pt>
              </c:numCache>
            </c:numRef>
          </c:yVal>
          <c:smooth val="0"/>
          <c:extLst>
            <c:ext xmlns:c16="http://schemas.microsoft.com/office/drawing/2014/chart" uri="{C3380CC4-5D6E-409C-BE32-E72D297353CC}">
              <c16:uniqueId val="{00000001-2533-4F4E-AE3E-9818CB3F4E4E}"/>
            </c:ext>
          </c:extLst>
        </c:ser>
        <c:dLbls>
          <c:showLegendKey val="0"/>
          <c:showVal val="0"/>
          <c:showCatName val="0"/>
          <c:showSerName val="0"/>
          <c:showPercent val="0"/>
          <c:showBubbleSize val="0"/>
        </c:dLbls>
        <c:axId val="454264976"/>
        <c:axId val="454261040"/>
      </c:scatterChart>
      <c:valAx>
        <c:axId val="454264976"/>
        <c:scaling>
          <c:orientation val="minMax"/>
          <c:max val="22"/>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Awarded Capacity (MW)</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4261040"/>
        <c:crosses val="autoZero"/>
        <c:crossBetween val="midCat"/>
      </c:valAx>
      <c:valAx>
        <c:axId val="454261040"/>
        <c:scaling>
          <c:orientation val="minMax"/>
          <c:min val="0.1200000000000000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Price Cap
($/kWh)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000_);_(* \(#,##0.0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426497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257175</xdr:colOff>
      <xdr:row>11</xdr:row>
      <xdr:rowOff>44450</xdr:rowOff>
    </xdr:from>
    <xdr:to>
      <xdr:col>8</xdr:col>
      <xdr:colOff>609599</xdr:colOff>
      <xdr:row>32</xdr:row>
      <xdr:rowOff>66675</xdr:rowOff>
    </xdr:to>
    <xdr:graphicFrame macro="">
      <xdr:nvGraphicFramePr>
        <xdr:cNvPr id="2" name="Chart 1">
          <a:extLst>
            <a:ext uri="{FF2B5EF4-FFF2-40B4-BE49-F238E27FC236}">
              <a16:creationId xmlns:a16="http://schemas.microsoft.com/office/drawing/2014/main" id="{D281F93D-E94F-4A94-AA63-B965773D5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47625</xdr:colOff>
      <xdr:row>2</xdr:row>
      <xdr:rowOff>142875</xdr:rowOff>
    </xdr:from>
    <xdr:ext cx="6467475" cy="654050"/>
    <xdr:sp macro="" textlink="">
      <xdr:nvSpPr>
        <xdr:cNvPr id="3" name="TextBox 2">
          <a:extLst>
            <a:ext uri="{FF2B5EF4-FFF2-40B4-BE49-F238E27FC236}">
              <a16:creationId xmlns:a16="http://schemas.microsoft.com/office/drawing/2014/main" id="{25F27681-2986-47C9-BD4A-A08EA6C85B45}"/>
            </a:ext>
          </a:extLst>
        </xdr:cNvPr>
        <xdr:cNvSpPr txBox="1"/>
      </xdr:nvSpPr>
      <xdr:spPr>
        <a:xfrm>
          <a:off x="314325" y="381000"/>
          <a:ext cx="6467475" cy="654050"/>
        </a:xfrm>
        <a:prstGeom prst="rect">
          <a:avLst/>
        </a:prstGeom>
        <a:solidFill>
          <a:schemeClr val="accent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Instructions</a:t>
          </a:r>
          <a:r>
            <a:rPr lang="en-US" sz="1100"/>
            <a:t>:</a:t>
          </a:r>
          <a:r>
            <a:rPr lang="en-US" sz="1100" baseline="0"/>
            <a:t> Enter the Total Accepted Capacity (in kW) in cell C8 (yellow highlight) below. The model will calculate the price cap for the next highest priority bid seeking acceptance, based on the Sloped Bid Price Cap formula in "Statement of Solar Communities Feed-in Tariff". This tool is for illustrative purposes only.</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15875</xdr:colOff>
      <xdr:row>10</xdr:row>
      <xdr:rowOff>171450</xdr:rowOff>
    </xdr:from>
    <xdr:to>
      <xdr:col>8</xdr:col>
      <xdr:colOff>374649</xdr:colOff>
      <xdr:row>32</xdr:row>
      <xdr:rowOff>6350</xdr:rowOff>
    </xdr:to>
    <xdr:graphicFrame macro="">
      <xdr:nvGraphicFramePr>
        <xdr:cNvPr id="2" name="Chart 1">
          <a:extLst>
            <a:ext uri="{FF2B5EF4-FFF2-40B4-BE49-F238E27FC236}">
              <a16:creationId xmlns:a16="http://schemas.microsoft.com/office/drawing/2014/main" id="{C5075115-C843-4762-B18E-D2950F26D2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206375</xdr:colOff>
      <xdr:row>2</xdr:row>
      <xdr:rowOff>76200</xdr:rowOff>
    </xdr:from>
    <xdr:ext cx="6467475" cy="654050"/>
    <xdr:sp macro="" textlink="">
      <xdr:nvSpPr>
        <xdr:cNvPr id="3" name="TextBox 2">
          <a:extLst>
            <a:ext uri="{FF2B5EF4-FFF2-40B4-BE49-F238E27FC236}">
              <a16:creationId xmlns:a16="http://schemas.microsoft.com/office/drawing/2014/main" id="{AFF40F77-A076-4580-BE2A-329ABB52C28D}"/>
            </a:ext>
          </a:extLst>
        </xdr:cNvPr>
        <xdr:cNvSpPr txBox="1"/>
      </xdr:nvSpPr>
      <xdr:spPr>
        <a:xfrm>
          <a:off x="206375" y="314325"/>
          <a:ext cx="6467475" cy="654050"/>
        </a:xfrm>
        <a:prstGeom prst="rect">
          <a:avLst/>
        </a:prstGeom>
        <a:solidFill>
          <a:schemeClr val="accent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Instructions</a:t>
          </a:r>
          <a:r>
            <a:rPr lang="en-US" sz="1100"/>
            <a:t>:</a:t>
          </a:r>
          <a:r>
            <a:rPr lang="en-US" sz="1100" baseline="0"/>
            <a:t> Enter a bid price (in $/kWh) in cell C8 (yellow highlight) below. The model will calculate the total capacity (in kW) that may be accepted at that price or lower, based on the Sloped Bid Price Cap formula in "Statement of Solar Communities Feed-in Tariff". This tool is for illustrative purposes only.</a:t>
          </a:r>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89D06-57FA-4F23-8B94-E800A5AECA75}">
  <dimension ref="B1:E76"/>
  <sheetViews>
    <sheetView tabSelected="1" workbookViewId="0">
      <selection activeCell="C37" sqref="C37"/>
    </sheetView>
  </sheetViews>
  <sheetFormatPr defaultRowHeight="14.5" x14ac:dyDescent="0.35"/>
  <cols>
    <col min="1" max="1" width="3.81640625" customWidth="1"/>
    <col min="2" max="2" width="34.26953125" customWidth="1"/>
    <col min="3" max="3" width="9.36328125" bestFit="1" customWidth="1"/>
    <col min="4" max="4" width="12" bestFit="1" customWidth="1"/>
  </cols>
  <sheetData>
    <row r="1" spans="2:5" ht="21" x14ac:dyDescent="0.5">
      <c r="B1" s="22" t="s">
        <v>15</v>
      </c>
    </row>
    <row r="2" spans="2:5" ht="18.5" x14ac:dyDescent="0.45">
      <c r="B2" s="21" t="s">
        <v>16</v>
      </c>
    </row>
    <row r="8" spans="2:5" ht="15.5" x14ac:dyDescent="0.35">
      <c r="B8" s="2" t="s">
        <v>0</v>
      </c>
      <c r="C8" s="12">
        <v>10000</v>
      </c>
      <c r="D8" t="s">
        <v>14</v>
      </c>
      <c r="E8" s="1" t="s">
        <v>19</v>
      </c>
    </row>
    <row r="9" spans="2:5" ht="15" thickBot="1" x14ac:dyDescent="0.4"/>
    <row r="10" spans="2:5" ht="16" thickBot="1" x14ac:dyDescent="0.4">
      <c r="B10" s="2" t="s">
        <v>1</v>
      </c>
      <c r="C10" s="17">
        <f>ROUND(IF(C8&lt;C61,E61+D61*C8/1000,IF(C8&lt;C62,E62+D62*C8/1000,E63+D63*C8/1000)),4)</f>
        <v>0.15160000000000001</v>
      </c>
      <c r="D10" s="18" t="s">
        <v>11</v>
      </c>
    </row>
    <row r="36" spans="2:3" x14ac:dyDescent="0.35">
      <c r="B36" s="1" t="s">
        <v>18</v>
      </c>
      <c r="C36" s="23">
        <v>43892</v>
      </c>
    </row>
    <row r="58" spans="2:5" x14ac:dyDescent="0.35">
      <c r="B58" s="3" t="s">
        <v>7</v>
      </c>
    </row>
    <row r="59" spans="2:5" x14ac:dyDescent="0.35">
      <c r="B59" s="4"/>
      <c r="C59" s="4"/>
      <c r="D59" s="4"/>
      <c r="E59" s="4"/>
    </row>
    <row r="60" spans="2:5" x14ac:dyDescent="0.35">
      <c r="B60" s="5" t="s">
        <v>2</v>
      </c>
      <c r="C60" s="5" t="s">
        <v>3</v>
      </c>
      <c r="D60" s="5" t="s">
        <v>4</v>
      </c>
      <c r="E60" s="5" t="s">
        <v>5</v>
      </c>
    </row>
    <row r="61" spans="2:5" x14ac:dyDescent="0.35">
      <c r="B61" s="6">
        <v>0</v>
      </c>
      <c r="C61" s="6">
        <v>15000</v>
      </c>
      <c r="D61" s="7">
        <v>-1.3267000000000001E-3</v>
      </c>
      <c r="E61" s="8">
        <v>0.16489999999999999</v>
      </c>
    </row>
    <row r="62" spans="2:5" x14ac:dyDescent="0.35">
      <c r="B62" s="6">
        <v>15000</v>
      </c>
      <c r="C62" s="6">
        <v>20000</v>
      </c>
      <c r="D62" s="8">
        <v>-3.0000000000000001E-3</v>
      </c>
      <c r="E62" s="8">
        <v>0.19</v>
      </c>
    </row>
    <row r="63" spans="2:5" x14ac:dyDescent="0.35">
      <c r="B63" s="6">
        <v>20000</v>
      </c>
      <c r="C63" s="6">
        <v>30000</v>
      </c>
      <c r="D63" s="8">
        <v>0</v>
      </c>
      <c r="E63" s="8">
        <v>0.13</v>
      </c>
    </row>
    <row r="64" spans="2:5" x14ac:dyDescent="0.35">
      <c r="B64" s="8"/>
      <c r="C64" s="8"/>
      <c r="D64" s="8"/>
      <c r="E64" s="8"/>
    </row>
    <row r="65" spans="2:5" x14ac:dyDescent="0.35">
      <c r="B65" s="4"/>
      <c r="C65" s="4"/>
      <c r="D65" s="4"/>
      <c r="E65" s="4"/>
    </row>
    <row r="66" spans="2:5" x14ac:dyDescent="0.35">
      <c r="B66" s="4"/>
      <c r="C66" s="4"/>
      <c r="D66" s="4"/>
      <c r="E66" s="4"/>
    </row>
    <row r="67" spans="2:5" x14ac:dyDescent="0.35">
      <c r="B67" s="4"/>
      <c r="C67" s="4"/>
      <c r="D67" s="4"/>
      <c r="E67" s="4"/>
    </row>
    <row r="68" spans="2:5" x14ac:dyDescent="0.35">
      <c r="B68" s="4"/>
      <c r="C68" s="4"/>
      <c r="D68" s="4"/>
      <c r="E68" s="4"/>
    </row>
    <row r="69" spans="2:5" x14ac:dyDescent="0.35">
      <c r="B69" s="9"/>
      <c r="C69" s="9" t="s">
        <v>6</v>
      </c>
      <c r="D69" s="9"/>
      <c r="E69" s="4"/>
    </row>
    <row r="70" spans="2:5" x14ac:dyDescent="0.35">
      <c r="B70" s="9">
        <v>0</v>
      </c>
      <c r="C70" s="10">
        <f>$E$61+$D$61*B70</f>
        <v>0.16489999999999999</v>
      </c>
      <c r="D70" s="9"/>
      <c r="E70" s="4"/>
    </row>
    <row r="71" spans="2:5" x14ac:dyDescent="0.35">
      <c r="B71" s="9">
        <v>15</v>
      </c>
      <c r="C71" s="10">
        <f>$E$61+$D$61*B71</f>
        <v>0.1449995</v>
      </c>
      <c r="D71" s="9"/>
      <c r="E71" s="4"/>
    </row>
    <row r="72" spans="2:5" x14ac:dyDescent="0.35">
      <c r="B72" s="9">
        <v>20</v>
      </c>
      <c r="C72" s="10">
        <f>$E$62+$D$62*B72</f>
        <v>0.13</v>
      </c>
      <c r="D72" s="9"/>
      <c r="E72" s="4"/>
    </row>
    <row r="73" spans="2:5" x14ac:dyDescent="0.35">
      <c r="B73" s="9">
        <v>20</v>
      </c>
      <c r="C73" s="10">
        <v>0</v>
      </c>
      <c r="D73" s="9"/>
      <c r="E73" s="4"/>
    </row>
    <row r="74" spans="2:5" x14ac:dyDescent="0.35">
      <c r="B74" s="9"/>
      <c r="C74" s="10"/>
      <c r="D74" s="9"/>
      <c r="E74" s="4"/>
    </row>
    <row r="75" spans="2:5" x14ac:dyDescent="0.35">
      <c r="B75" s="9"/>
      <c r="C75" s="9"/>
      <c r="D75" s="9"/>
      <c r="E75" s="4"/>
    </row>
    <row r="76" spans="2:5" x14ac:dyDescent="0.35">
      <c r="B76" s="11">
        <f>C8/1000</f>
        <v>10</v>
      </c>
      <c r="C76" s="10">
        <f>C10</f>
        <v>0.15160000000000001</v>
      </c>
      <c r="D76" s="9"/>
      <c r="E76" s="4"/>
    </row>
  </sheetData>
  <dataValidations count="1">
    <dataValidation type="decimal" allowBlank="1" showInputMessage="1" showErrorMessage="1" errorTitle="Invalid value" error="Total awarded capacity (in kW) must be a value between 200 and 20,000." sqref="C8" xr:uid="{C53972D4-14C4-47A8-9B69-60C89AF63AA5}">
      <formula1>200</formula1>
      <formula2>20000</formula2>
    </dataValidation>
  </dataValidation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09E21-FD50-47F3-A823-9C644A3F557B}">
  <dimension ref="B1:E76"/>
  <sheetViews>
    <sheetView workbookViewId="0">
      <selection activeCell="K31" sqref="K31"/>
    </sheetView>
  </sheetViews>
  <sheetFormatPr defaultRowHeight="14.5" x14ac:dyDescent="0.35"/>
  <cols>
    <col min="1" max="1" width="3.81640625" customWidth="1"/>
    <col min="2" max="2" width="34.26953125" customWidth="1"/>
    <col min="3" max="3" width="9.36328125" bestFit="1" customWidth="1"/>
    <col min="4" max="4" width="12" bestFit="1" customWidth="1"/>
  </cols>
  <sheetData>
    <row r="1" spans="2:5" ht="21" x14ac:dyDescent="0.5">
      <c r="B1" s="22" t="s">
        <v>15</v>
      </c>
    </row>
    <row r="2" spans="2:5" ht="18.5" x14ac:dyDescent="0.45">
      <c r="B2" s="21" t="s">
        <v>17</v>
      </c>
    </row>
    <row r="8" spans="2:5" ht="15.5" x14ac:dyDescent="0.35">
      <c r="B8" s="2" t="s">
        <v>12</v>
      </c>
      <c r="C8" s="16">
        <v>0.15</v>
      </c>
      <c r="D8" s="15" t="s">
        <v>11</v>
      </c>
      <c r="E8" s="1" t="s">
        <v>10</v>
      </c>
    </row>
    <row r="9" spans="2:5" ht="15" thickBot="1" x14ac:dyDescent="0.4"/>
    <row r="10" spans="2:5" ht="16" thickBot="1" x14ac:dyDescent="0.4">
      <c r="B10" s="2" t="s">
        <v>13</v>
      </c>
      <c r="C10" s="19">
        <f>ROUND(IF(C8&lt;C61,20000,IF(C8&lt;C62,(C8-E62)/D62*1000,(C8-E63)/D63*1000)),0)</f>
        <v>11231</v>
      </c>
      <c r="D10" s="20" t="s">
        <v>14</v>
      </c>
    </row>
    <row r="36" spans="2:3" x14ac:dyDescent="0.35">
      <c r="B36" s="1" t="s">
        <v>18</v>
      </c>
      <c r="C36" s="23">
        <v>43892</v>
      </c>
    </row>
    <row r="58" spans="2:5" x14ac:dyDescent="0.35">
      <c r="B58" s="3" t="s">
        <v>7</v>
      </c>
    </row>
    <row r="59" spans="2:5" x14ac:dyDescent="0.35">
      <c r="B59" s="4"/>
      <c r="C59" s="4"/>
      <c r="D59" s="4"/>
      <c r="E59" s="4"/>
    </row>
    <row r="60" spans="2:5" x14ac:dyDescent="0.35">
      <c r="B60" s="5" t="s">
        <v>8</v>
      </c>
      <c r="C60" s="5" t="s">
        <v>9</v>
      </c>
      <c r="D60" s="5" t="s">
        <v>4</v>
      </c>
      <c r="E60" s="5" t="s">
        <v>5</v>
      </c>
    </row>
    <row r="61" spans="2:5" x14ac:dyDescent="0.35">
      <c r="B61" s="13">
        <v>0</v>
      </c>
      <c r="C61" s="13">
        <v>0.13</v>
      </c>
      <c r="D61" s="8">
        <v>0</v>
      </c>
      <c r="E61" s="8">
        <v>0.13</v>
      </c>
    </row>
    <row r="62" spans="2:5" x14ac:dyDescent="0.35">
      <c r="B62" s="13">
        <v>0.13</v>
      </c>
      <c r="C62" s="13">
        <v>0.14499999999999999</v>
      </c>
      <c r="D62" s="8">
        <v>-3.0000000000000001E-3</v>
      </c>
      <c r="E62" s="8">
        <v>0.19</v>
      </c>
    </row>
    <row r="63" spans="2:5" x14ac:dyDescent="0.35">
      <c r="B63" s="13">
        <v>0.14499999999999999</v>
      </c>
      <c r="C63" s="13">
        <v>0.16489999999999999</v>
      </c>
      <c r="D63" s="8">
        <v>-1.3267000000000001E-3</v>
      </c>
      <c r="E63" s="8">
        <v>0.16489999999999999</v>
      </c>
    </row>
    <row r="64" spans="2:5" x14ac:dyDescent="0.35">
      <c r="B64" s="8"/>
      <c r="C64" s="8"/>
      <c r="D64" s="8"/>
      <c r="E64" s="8"/>
    </row>
    <row r="65" spans="2:5" x14ac:dyDescent="0.35">
      <c r="B65" s="8"/>
      <c r="C65" s="8"/>
      <c r="D65" s="8"/>
      <c r="E65" s="8"/>
    </row>
    <row r="66" spans="2:5" x14ac:dyDescent="0.35">
      <c r="B66" s="8"/>
      <c r="C66" s="8"/>
      <c r="D66" s="8"/>
      <c r="E66" s="8"/>
    </row>
    <row r="67" spans="2:5" x14ac:dyDescent="0.35">
      <c r="B67" s="8"/>
      <c r="C67" s="8"/>
      <c r="D67" s="8"/>
      <c r="E67" s="8"/>
    </row>
    <row r="68" spans="2:5" x14ac:dyDescent="0.35">
      <c r="B68" s="8"/>
      <c r="C68" s="8"/>
      <c r="D68" s="8"/>
      <c r="E68" s="8"/>
    </row>
    <row r="69" spans="2:5" x14ac:dyDescent="0.35">
      <c r="B69" s="8"/>
      <c r="C69" s="8" t="s">
        <v>6</v>
      </c>
      <c r="D69" s="8"/>
      <c r="E69" s="8"/>
    </row>
    <row r="70" spans="2:5" x14ac:dyDescent="0.35">
      <c r="B70" s="8">
        <v>0</v>
      </c>
      <c r="C70" s="13">
        <f>$E$63+$D$63*B70</f>
        <v>0.16489999999999999</v>
      </c>
      <c r="D70" s="8"/>
      <c r="E70" s="8"/>
    </row>
    <row r="71" spans="2:5" x14ac:dyDescent="0.35">
      <c r="B71" s="8">
        <v>15</v>
      </c>
      <c r="C71" s="13">
        <f>$E$63+$D$63*B71</f>
        <v>0.1449995</v>
      </c>
      <c r="D71" s="8"/>
      <c r="E71" s="8"/>
    </row>
    <row r="72" spans="2:5" x14ac:dyDescent="0.35">
      <c r="B72" s="8">
        <v>20</v>
      </c>
      <c r="C72" s="13">
        <f>$E$62+$D$62*B72</f>
        <v>0.13</v>
      </c>
      <c r="D72" s="8"/>
      <c r="E72" s="8"/>
    </row>
    <row r="73" spans="2:5" x14ac:dyDescent="0.35">
      <c r="B73" s="8">
        <v>20</v>
      </c>
      <c r="C73" s="13">
        <v>0</v>
      </c>
      <c r="D73" s="8"/>
      <c r="E73" s="8"/>
    </row>
    <row r="74" spans="2:5" x14ac:dyDescent="0.35">
      <c r="B74" s="8">
        <v>30</v>
      </c>
      <c r="C74" s="13">
        <v>0</v>
      </c>
      <c r="D74" s="8"/>
      <c r="E74" s="8"/>
    </row>
    <row r="75" spans="2:5" x14ac:dyDescent="0.35">
      <c r="B75" s="8"/>
      <c r="C75" s="8"/>
      <c r="D75" s="8"/>
      <c r="E75" s="8"/>
    </row>
    <row r="76" spans="2:5" x14ac:dyDescent="0.35">
      <c r="B76" s="14">
        <f>C10/1000</f>
        <v>11.231</v>
      </c>
      <c r="C76" s="13">
        <f>C8</f>
        <v>0.15</v>
      </c>
      <c r="D76" s="8"/>
      <c r="E76" s="8"/>
    </row>
  </sheetData>
  <dataValidations count="1">
    <dataValidation type="decimal" allowBlank="1" showInputMessage="1" showErrorMessage="1" errorTitle="Invalid value" error="Bid price (in $/kWh) must be a value between 0.000 and 0.1649." sqref="C8" xr:uid="{FD4B0884-B57A-4F48-AE0A-BAE515E3FF0A}">
      <formula1>0</formula1>
      <formula2>0.1649</formula2>
    </dataValidation>
  </dataValidation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Calc_PriceCap</vt:lpstr>
      <vt:lpstr>Calc_AvailMW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Koehler</dc:creator>
  <cp:lastModifiedBy>Dan Koehler</cp:lastModifiedBy>
  <dcterms:created xsi:type="dcterms:W3CDTF">2020-02-29T16:47:24Z</dcterms:created>
  <dcterms:modified xsi:type="dcterms:W3CDTF">2020-03-02T14:39:36Z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{F06916B2-BC85-4703-A311-74CC9D2A115F}</vt:lpwstr>
  </property>
</Properties>
</file>